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75" windowWidth="20250" windowHeight="8460"/>
  </bookViews>
  <sheets>
    <sheet name="CE per processi vs CE tradizion" sheetId="1" r:id="rId1"/>
    <sheet name="Foglio3" sheetId="3" r:id="rId2"/>
  </sheets>
  <calcPr calcId="145621" concurrentCalc="0"/>
</workbook>
</file>

<file path=xl/calcChain.xml><?xml version="1.0" encoding="utf-8"?>
<calcChain xmlns="http://schemas.openxmlformats.org/spreadsheetml/2006/main">
  <c r="G17" i="1" l="1"/>
  <c r="G14" i="1"/>
  <c r="F8" i="1"/>
  <c r="F9" i="1"/>
  <c r="F12" i="1"/>
  <c r="F18" i="1"/>
  <c r="G9" i="1"/>
  <c r="F4" i="1"/>
  <c r="F3" i="1"/>
  <c r="B2" i="1"/>
  <c r="F2" i="1"/>
  <c r="B13" i="1"/>
  <c r="B19" i="1"/>
  <c r="B9" i="1"/>
  <c r="B28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F5" i="1"/>
  <c r="G16" i="1"/>
  <c r="G15" i="1"/>
  <c r="G12" i="1"/>
  <c r="G11" i="1"/>
  <c r="G10" i="1"/>
  <c r="G8" i="1"/>
  <c r="G7" i="1"/>
  <c r="G6" i="1"/>
  <c r="G5" i="1"/>
  <c r="G4" i="1"/>
  <c r="G3" i="1"/>
  <c r="G2" i="1"/>
  <c r="G18" i="1"/>
</calcChain>
</file>

<file path=xl/sharedStrings.xml><?xml version="1.0" encoding="utf-8"?>
<sst xmlns="http://schemas.openxmlformats.org/spreadsheetml/2006/main" count="48" uniqueCount="47">
  <si>
    <t>Logistica in entrata</t>
  </si>
  <si>
    <t>Attività vendita</t>
  </si>
  <si>
    <t>Margine da Customer Value Proposition</t>
  </si>
  <si>
    <t>Gestione Personale</t>
  </si>
  <si>
    <t>Attività di innovazione</t>
  </si>
  <si>
    <t>Altre attività infrastrutturali</t>
  </si>
  <si>
    <t>Reddito operativo</t>
  </si>
  <si>
    <t>Attività di supporto:</t>
  </si>
  <si>
    <t>Costi per materie prime, di consumo, sussidiarie, merci</t>
  </si>
  <si>
    <t>Variazione rimanenze</t>
  </si>
  <si>
    <t>Attività logistica in uscita (evasione ordine: dal magazzino al cliente)</t>
  </si>
  <si>
    <t>Conto Economico per processi</t>
  </si>
  <si>
    <t>A. VALORE DELLA PRODUZIONE</t>
  </si>
  <si>
    <t>1. Ricavi delle vendite e delle prestazioni</t>
  </si>
  <si>
    <t>2. Variazione delle rimanenze di prodotti in corso di lavorazione, semilavorati e finiti</t>
  </si>
  <si>
    <t>3. Variazione dei lavori in corso su ordinazione</t>
  </si>
  <si>
    <t>4. Incrementi di immobilizzazioni per lavori interni</t>
  </si>
  <si>
    <t>5. Altri ricavi e proventi in conto esercizio</t>
  </si>
  <si>
    <t>6. Altri ricavi e proventi non in conto esercizio</t>
  </si>
  <si>
    <t>B. COSTI DELLA PRODUZIONE</t>
  </si>
  <si>
    <t>1. Per materie prime, sussidiarie, di consumo e merci</t>
  </si>
  <si>
    <t>2. Per servizi</t>
  </si>
  <si>
    <t>3. Per godimento di beni di terzi</t>
  </si>
  <si>
    <t>4. Per il personale:</t>
  </si>
  <si>
    <t>a. Salari e stipendi</t>
  </si>
  <si>
    <t>b. Oneri sociali</t>
  </si>
  <si>
    <t>c. Trattamento di fine rapporto</t>
  </si>
  <si>
    <t>d. Trattamento di quiescenza e simili</t>
  </si>
  <si>
    <t>e. Altri costi</t>
  </si>
  <si>
    <t>5. Ammortamenti e svalutazioni:</t>
  </si>
  <si>
    <t>a. Ammortamenti immobilizzazioni immateriali</t>
  </si>
  <si>
    <t>b. Ammortamenti immobilizzazioni materiali</t>
  </si>
  <si>
    <t>c. Altre svalutazioni delle immobilizzazioni</t>
  </si>
  <si>
    <t>d. Svalutazioni dei crediti compresi nell'attivo circolante e delle disponibilità liquide</t>
  </si>
  <si>
    <t>6. Variazione delle rimanenze di materie prime, sussidiarie, di consumo e merci</t>
  </si>
  <si>
    <t>7. Accantonamenti per rischi</t>
  </si>
  <si>
    <t>8. Altri accantonamenti</t>
  </si>
  <si>
    <t>9. Oneri diversi di gestione</t>
  </si>
  <si>
    <t>Conto Economico tradizionale</t>
  </si>
  <si>
    <t>Valore della produzione</t>
  </si>
  <si>
    <t>% su valore prod.</t>
  </si>
  <si>
    <t>Reddito operativo (A-B)</t>
  </si>
  <si>
    <t>Consumi materie prime</t>
  </si>
  <si>
    <t>Approvvigionamento</t>
  </si>
  <si>
    <t>Attività di fabbricazione</t>
  </si>
  <si>
    <t>Margine attività di trasformazione</t>
  </si>
  <si>
    <t>Gestione amministrativa e Information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</si>
</sst>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;\(#,##0.00%\)"/>
    <numFmt numFmtId="166" formatCode="#,##0;\(#,##0\)"/>
    <numFmt numFmtId="167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Avenir Next Condensed Regular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i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BEEF4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11" fillId="0" borderId="1" xfId="0" applyFont="1" applyBorder="1"/>
    <xf numFmtId="0" fontId="10" fillId="0" borderId="1" xfId="0" applyFont="1" applyBorder="1"/>
    <xf numFmtId="164" fontId="8" fillId="2" borderId="4" xfId="1" applyNumberFormat="1" applyFont="1" applyFill="1" applyBorder="1"/>
    <xf numFmtId="0" fontId="9" fillId="0" borderId="0" xfId="0" applyFont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/>
    <xf numFmtId="167" fontId="5" fillId="0" borderId="1" xfId="1" applyNumberFormat="1" applyFont="1" applyBorder="1"/>
    <xf numFmtId="167" fontId="6" fillId="0" borderId="1" xfId="1" applyNumberFormat="1" applyFont="1" applyBorder="1"/>
    <xf numFmtId="167" fontId="5" fillId="3" borderId="4" xfId="1" applyNumberFormat="1" applyFont="1" applyFill="1" applyBorder="1"/>
    <xf numFmtId="37" fontId="10" fillId="0" borderId="1" xfId="0" applyNumberFormat="1" applyFont="1" applyBorder="1"/>
    <xf numFmtId="37" fontId="6" fillId="0" borderId="1" xfId="8" applyNumberFormat="1" applyFont="1" applyBorder="1"/>
    <xf numFmtId="0" fontId="10" fillId="0" borderId="1" xfId="0" applyFont="1" applyFill="1" applyBorder="1"/>
    <xf numFmtId="0" fontId="8" fillId="0" borderId="4" xfId="0" applyFont="1" applyBorder="1"/>
    <xf numFmtId="37" fontId="8" fillId="2" borderId="4" xfId="1" applyNumberFormat="1" applyFont="1" applyFill="1" applyBorder="1"/>
    <xf numFmtId="164" fontId="8" fillId="2" borderId="2" xfId="1" applyNumberFormat="1" applyFont="1" applyFill="1" applyBorder="1"/>
    <xf numFmtId="166" fontId="0" fillId="0" borderId="0" xfId="0" applyNumberFormat="1"/>
    <xf numFmtId="37" fontId="10" fillId="0" borderId="1" xfId="0" applyNumberFormat="1" applyFont="1" applyFill="1" applyBorder="1"/>
    <xf numFmtId="10" fontId="5" fillId="3" borderId="4" xfId="1" applyNumberFormat="1" applyFont="1" applyFill="1" applyBorder="1"/>
    <xf numFmtId="166" fontId="8" fillId="3" borderId="4" xfId="0" applyNumberFormat="1" applyFont="1" applyFill="1" applyBorder="1"/>
    <xf numFmtId="166" fontId="10" fillId="0" borderId="1" xfId="6" applyNumberFormat="1" applyFont="1" applyBorder="1"/>
    <xf numFmtId="166" fontId="10" fillId="0" borderId="1" xfId="8" applyNumberFormat="1" applyFont="1" applyBorder="1"/>
    <xf numFmtId="166" fontId="8" fillId="0" borderId="1" xfId="0" applyNumberFormat="1" applyFont="1" applyBorder="1"/>
  </cellXfs>
  <cellStyles count="11">
    <cellStyle name="Collegamento ipertestuale" xfId="2" builtinId="8" hidden="1"/>
    <cellStyle name="Collegamento ipertestuale" xfId="4" builtinId="8" hidden="1"/>
    <cellStyle name="Collegamento ipertestuale visitato" xfId="3" builtinId="9" hidden="1"/>
    <cellStyle name="Collegamento ipertestuale visitato" xfId="5" builtinId="9" hidden="1"/>
    <cellStyle name="Normale" xfId="0" builtinId="0"/>
    <cellStyle name="Normale 2" xfId="8"/>
    <cellStyle name="Normale 2 2" xfId="9"/>
    <cellStyle name="Normale 3" xfId="7"/>
    <cellStyle name="Normale 4" xfId="6"/>
    <cellStyle name="Percentuale" xfId="1" builtinId="5"/>
    <cellStyle name="Percentual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8"/>
  <sheetViews>
    <sheetView showGridLines="0" tabSelected="1" zoomScale="80" zoomScaleNormal="80" zoomScalePageLayoutView="80" workbookViewId="0">
      <selection activeCell="B2" sqref="B2"/>
    </sheetView>
  </sheetViews>
  <sheetFormatPr defaultColWidth="8.85546875" defaultRowHeight="15" x14ac:dyDescent="0.25"/>
  <cols>
    <col min="1" max="1" width="74.42578125" bestFit="1" customWidth="1"/>
    <col min="2" max="2" width="10.85546875" bestFit="1" customWidth="1"/>
    <col min="3" max="3" width="16.85546875" bestFit="1" customWidth="1"/>
    <col min="5" max="5" width="63.7109375" customWidth="1"/>
    <col min="6" max="6" width="18.7109375" customWidth="1"/>
    <col min="7" max="7" width="20.42578125" bestFit="1" customWidth="1"/>
    <col min="9" max="9" width="70.7109375" bestFit="1" customWidth="1"/>
    <col min="10" max="10" width="8.7109375" bestFit="1" customWidth="1"/>
    <col min="11" max="11" width="20.42578125" bestFit="1" customWidth="1"/>
  </cols>
  <sheetData>
    <row r="1" spans="1:8" ht="16.5" x14ac:dyDescent="0.3">
      <c r="A1" s="7" t="s">
        <v>38</v>
      </c>
      <c r="B1" s="6">
        <v>2017</v>
      </c>
      <c r="C1" s="5" t="s">
        <v>40</v>
      </c>
      <c r="E1" s="14" t="s">
        <v>11</v>
      </c>
      <c r="F1" s="6">
        <v>2017</v>
      </c>
      <c r="G1" s="5" t="s">
        <v>40</v>
      </c>
      <c r="H1" s="4"/>
    </row>
    <row r="2" spans="1:8" ht="16.5" x14ac:dyDescent="0.3">
      <c r="A2" s="3" t="s">
        <v>12</v>
      </c>
      <c r="B2" s="20">
        <f>SUM(B3:B8)</f>
        <v>10014862</v>
      </c>
      <c r="C2" s="10">
        <f>B2/$B$2</f>
        <v>1</v>
      </c>
      <c r="E2" s="3" t="s">
        <v>39</v>
      </c>
      <c r="F2" s="15">
        <f>B2</f>
        <v>10014862</v>
      </c>
      <c r="G2" s="16">
        <f>F2/$F$2</f>
        <v>1</v>
      </c>
      <c r="H2" s="4"/>
    </row>
    <row r="3" spans="1:8" ht="16.5" x14ac:dyDescent="0.3">
      <c r="A3" s="2" t="s">
        <v>13</v>
      </c>
      <c r="B3" s="21">
        <v>9896847</v>
      </c>
      <c r="C3" s="9">
        <f>B3/$B$2</f>
        <v>0.988216013360943</v>
      </c>
      <c r="E3" s="2" t="s">
        <v>8</v>
      </c>
      <c r="F3" s="11">
        <f>B10</f>
        <v>4523286</v>
      </c>
      <c r="G3" s="9">
        <f t="shared" ref="G3:G21" si="0">F3/$F$2</f>
        <v>0.45165734685110986</v>
      </c>
      <c r="H3" s="4"/>
    </row>
    <row r="4" spans="1:8" ht="16.5" x14ac:dyDescent="0.3">
      <c r="A4" s="2" t="s">
        <v>14</v>
      </c>
      <c r="B4" s="21">
        <v>45895</v>
      </c>
      <c r="C4" s="9">
        <f>B4/$B$2</f>
        <v>4.5826892073001103E-3</v>
      </c>
      <c r="E4" s="2" t="s">
        <v>9</v>
      </c>
      <c r="F4" s="12">
        <f>B24</f>
        <v>-75842</v>
      </c>
      <c r="G4" s="9">
        <f t="shared" si="0"/>
        <v>-7.5729450890087155E-3</v>
      </c>
      <c r="H4" s="4"/>
    </row>
    <row r="5" spans="1:8" ht="16.5" x14ac:dyDescent="0.3">
      <c r="A5" s="2" t="s">
        <v>15</v>
      </c>
      <c r="B5" s="21">
        <v>0</v>
      </c>
      <c r="C5" s="9">
        <f>B5/$B$2</f>
        <v>0</v>
      </c>
      <c r="E5" s="3" t="s">
        <v>42</v>
      </c>
      <c r="F5" s="15">
        <f>F3+F4</f>
        <v>4447444</v>
      </c>
      <c r="G5" s="3">
        <f t="shared" si="0"/>
        <v>0.44408440176210118</v>
      </c>
      <c r="H5" s="4"/>
    </row>
    <row r="6" spans="1:8" ht="16.5" x14ac:dyDescent="0.3">
      <c r="A6" s="2" t="s">
        <v>16</v>
      </c>
      <c r="B6" s="21">
        <v>0</v>
      </c>
      <c r="C6" s="9">
        <f>B6/$B$2</f>
        <v>0</v>
      </c>
      <c r="E6" s="2" t="s">
        <v>43</v>
      </c>
      <c r="F6" s="11">
        <v>100000</v>
      </c>
      <c r="G6" s="9">
        <f>F6/$F$2</f>
        <v>9.985160055126072E-3</v>
      </c>
      <c r="H6" s="4"/>
    </row>
    <row r="7" spans="1:8" ht="16.5" x14ac:dyDescent="0.3">
      <c r="A7" s="2" t="s">
        <v>17</v>
      </c>
      <c r="B7" s="21">
        <v>20390</v>
      </c>
      <c r="C7" s="9">
        <f>B7/$B$2</f>
        <v>2.035974135240206E-3</v>
      </c>
      <c r="E7" s="2" t="s">
        <v>0</v>
      </c>
      <c r="F7" s="11">
        <v>50000</v>
      </c>
      <c r="G7" s="9">
        <f>F7/$F$2</f>
        <v>4.992580027563036E-3</v>
      </c>
      <c r="H7" s="4"/>
    </row>
    <row r="8" spans="1:8" ht="16.5" x14ac:dyDescent="0.3">
      <c r="A8" s="2" t="s">
        <v>18</v>
      </c>
      <c r="B8" s="21">
        <v>51730</v>
      </c>
      <c r="C8" s="9">
        <f>B8/$B$2</f>
        <v>5.1653232965167169E-3</v>
      </c>
      <c r="E8" s="2" t="s">
        <v>44</v>
      </c>
      <c r="F8" s="11">
        <f>900000+B19+1395743+5071</f>
        <v>2689123</v>
      </c>
      <c r="G8" s="9">
        <f>F8/$F$2</f>
        <v>0.26851323562920787</v>
      </c>
      <c r="H8" s="4"/>
    </row>
    <row r="9" spans="1:8" ht="16.5" x14ac:dyDescent="0.3">
      <c r="A9" s="3" t="s">
        <v>19</v>
      </c>
      <c r="B9" s="20">
        <f>SUM(B10:B13)+B19+B24+B25+B26+B27</f>
        <v>9229593</v>
      </c>
      <c r="C9" s="10">
        <f>B9/$B$2</f>
        <v>0.92158963348671208</v>
      </c>
      <c r="E9" s="3" t="s">
        <v>45</v>
      </c>
      <c r="F9" s="15">
        <f>+F2-F5-F6-F7-F8</f>
        <v>2728295</v>
      </c>
      <c r="G9" s="3">
        <f t="shared" ref="G9" si="1">F9/$F$2</f>
        <v>0.27242462252600186</v>
      </c>
      <c r="H9" s="4"/>
    </row>
    <row r="10" spans="1:8" ht="16.5" x14ac:dyDescent="0.3">
      <c r="A10" s="2" t="s">
        <v>20</v>
      </c>
      <c r="B10" s="22">
        <v>4523286</v>
      </c>
      <c r="C10" s="9">
        <f>B10/$B$2</f>
        <v>0.45165734685110986</v>
      </c>
      <c r="E10" s="2" t="s">
        <v>1</v>
      </c>
      <c r="F10" s="11">
        <v>350000</v>
      </c>
      <c r="G10" s="9">
        <f>F10/$F$2</f>
        <v>3.4948060192941249E-2</v>
      </c>
      <c r="H10" s="4"/>
    </row>
    <row r="11" spans="1:8" ht="16.5" x14ac:dyDescent="0.3">
      <c r="A11" s="2" t="s">
        <v>21</v>
      </c>
      <c r="B11" s="22">
        <v>1995743</v>
      </c>
      <c r="C11" s="9">
        <f>B11/$B$2</f>
        <v>0.19927813283897472</v>
      </c>
      <c r="E11" s="2" t="s">
        <v>10</v>
      </c>
      <c r="F11" s="11">
        <v>850000</v>
      </c>
      <c r="G11" s="9">
        <f>F11/$F$2</f>
        <v>8.4873860468571607E-2</v>
      </c>
      <c r="H11" s="4"/>
    </row>
    <row r="12" spans="1:8" ht="16.5" x14ac:dyDescent="0.3">
      <c r="A12" s="2" t="s">
        <v>22</v>
      </c>
      <c r="B12" s="22">
        <v>5071</v>
      </c>
      <c r="C12" s="9">
        <f>B12/$B$2</f>
        <v>5.0634746639544308E-4</v>
      </c>
      <c r="E12" s="3" t="s">
        <v>2</v>
      </c>
      <c r="F12" s="15">
        <f>+F9-F10-F11</f>
        <v>1528295</v>
      </c>
      <c r="G12" s="3">
        <f>F12/$F$2</f>
        <v>0.15260270186448899</v>
      </c>
      <c r="H12" s="4"/>
    </row>
    <row r="13" spans="1:8" ht="16.5" x14ac:dyDescent="0.3">
      <c r="A13" s="2" t="s">
        <v>23</v>
      </c>
      <c r="B13" s="23">
        <f>SUM(B14:B18)</f>
        <v>2285793</v>
      </c>
      <c r="C13" s="8">
        <f>B13/$B$2</f>
        <v>0.22824008957886788</v>
      </c>
      <c r="E13" s="1" t="s">
        <v>7</v>
      </c>
      <c r="F13" s="11"/>
      <c r="G13" s="9"/>
      <c r="H13" s="4"/>
    </row>
    <row r="14" spans="1:8" ht="16.5" x14ac:dyDescent="0.3">
      <c r="A14" s="2" t="s">
        <v>24</v>
      </c>
      <c r="B14" s="22">
        <v>1606932</v>
      </c>
      <c r="C14" s="9">
        <f>B14/$B$2</f>
        <v>0.16045473217703848</v>
      </c>
      <c r="E14" s="2" t="s">
        <v>46</v>
      </c>
      <c r="F14" s="11">
        <v>350793</v>
      </c>
      <c r="G14" s="9">
        <f>F14/$F$2</f>
        <v>3.5027242512178397E-2</v>
      </c>
      <c r="H14" s="4"/>
    </row>
    <row r="15" spans="1:8" ht="16.5" x14ac:dyDescent="0.3">
      <c r="A15" s="2" t="s">
        <v>25</v>
      </c>
      <c r="B15" s="22">
        <v>544939</v>
      </c>
      <c r="C15" s="9">
        <f>B15/$B$2</f>
        <v>5.4413031352803461E-2</v>
      </c>
      <c r="E15" s="2" t="s">
        <v>3</v>
      </c>
      <c r="F15" s="11">
        <v>35000</v>
      </c>
      <c r="G15" s="9">
        <f>F15/$F$2</f>
        <v>3.4948060192941249E-3</v>
      </c>
      <c r="H15" s="4"/>
    </row>
    <row r="16" spans="1:8" ht="16.5" x14ac:dyDescent="0.3">
      <c r="A16" s="2" t="s">
        <v>26</v>
      </c>
      <c r="B16" s="22">
        <v>117611</v>
      </c>
      <c r="C16" s="9">
        <f>B16/$B$2</f>
        <v>1.1743646592434324E-2</v>
      </c>
      <c r="E16" s="2" t="s">
        <v>4</v>
      </c>
      <c r="F16" s="11">
        <v>250000</v>
      </c>
      <c r="G16" s="9">
        <f>F16/$F$2</f>
        <v>2.4962900137815179E-2</v>
      </c>
      <c r="H16" s="4"/>
    </row>
    <row r="17" spans="1:8" ht="16.5" x14ac:dyDescent="0.3">
      <c r="A17" s="2" t="s">
        <v>27</v>
      </c>
      <c r="B17" s="22">
        <v>0</v>
      </c>
      <c r="C17" s="9">
        <f>B17/$B$2</f>
        <v>0</v>
      </c>
      <c r="E17" s="13" t="s">
        <v>5</v>
      </c>
      <c r="F17" s="18">
        <v>107233</v>
      </c>
      <c r="G17" s="9">
        <f>F17/$F$2</f>
        <v>1.0707386681913341E-2</v>
      </c>
      <c r="H17" s="4"/>
    </row>
    <row r="18" spans="1:8" ht="16.5" x14ac:dyDescent="0.3">
      <c r="A18" s="2" t="s">
        <v>28</v>
      </c>
      <c r="B18" s="22">
        <v>16311</v>
      </c>
      <c r="C18" s="9">
        <f>B18/$B$2</f>
        <v>1.6286794565916135E-3</v>
      </c>
      <c r="E18" s="3" t="s">
        <v>6</v>
      </c>
      <c r="F18" s="15">
        <f>+F12-F14-F15-F16-F17</f>
        <v>785269</v>
      </c>
      <c r="G18" s="3">
        <f>F18/$F$2</f>
        <v>7.8410366513287949E-2</v>
      </c>
      <c r="H18" s="4"/>
    </row>
    <row r="19" spans="1:8" ht="16.5" x14ac:dyDescent="0.3">
      <c r="A19" s="2" t="s">
        <v>29</v>
      </c>
      <c r="B19" s="23">
        <f>SUM(B20:B23)</f>
        <v>388309</v>
      </c>
      <c r="C19" s="8">
        <f>B19/$B$2</f>
        <v>3.8773275158459498E-2</v>
      </c>
      <c r="F19" s="17"/>
      <c r="H19" s="4"/>
    </row>
    <row r="20" spans="1:8" ht="16.5" x14ac:dyDescent="0.3">
      <c r="A20" s="2" t="s">
        <v>30</v>
      </c>
      <c r="B20" s="22">
        <v>14547</v>
      </c>
      <c r="C20" s="9">
        <f>B20/$B$2</f>
        <v>1.4525412332191897E-3</v>
      </c>
      <c r="H20" s="4"/>
    </row>
    <row r="21" spans="1:8" ht="16.5" x14ac:dyDescent="0.3">
      <c r="A21" s="2" t="s">
        <v>31</v>
      </c>
      <c r="B21" s="22">
        <v>356762</v>
      </c>
      <c r="C21" s="9">
        <f>B21/$B$2</f>
        <v>3.5623256715868877E-2</v>
      </c>
      <c r="H21" s="4"/>
    </row>
    <row r="22" spans="1:8" ht="16.5" x14ac:dyDescent="0.3">
      <c r="A22" s="2" t="s">
        <v>32</v>
      </c>
      <c r="B22" s="22">
        <v>0</v>
      </c>
      <c r="C22" s="9">
        <f>B22/$B$2</f>
        <v>0</v>
      </c>
      <c r="E22" s="4"/>
      <c r="F22" s="4"/>
      <c r="G22" s="4"/>
      <c r="H22" s="4"/>
    </row>
    <row r="23" spans="1:8" ht="16.5" x14ac:dyDescent="0.3">
      <c r="A23" s="2" t="s">
        <v>33</v>
      </c>
      <c r="B23" s="22">
        <v>17000</v>
      </c>
      <c r="C23" s="9">
        <f>B23/$B$2</f>
        <v>1.6974772093714323E-3</v>
      </c>
      <c r="E23" s="4"/>
      <c r="F23" s="4"/>
      <c r="G23" s="4"/>
      <c r="H23" s="4"/>
    </row>
    <row r="24" spans="1:8" ht="16.5" x14ac:dyDescent="0.3">
      <c r="A24" s="2" t="s">
        <v>34</v>
      </c>
      <c r="B24" s="22">
        <v>-75842</v>
      </c>
      <c r="C24" s="9">
        <f>B24/$B$2</f>
        <v>-7.5729450890087155E-3</v>
      </c>
      <c r="E24" s="4"/>
      <c r="F24" s="4"/>
      <c r="G24" s="4"/>
      <c r="H24" s="4"/>
    </row>
    <row r="25" spans="1:8" ht="16.5" x14ac:dyDescent="0.3">
      <c r="A25" s="2" t="s">
        <v>35</v>
      </c>
      <c r="B25" s="22">
        <v>0</v>
      </c>
      <c r="C25" s="9">
        <f>B25/$B$2</f>
        <v>0</v>
      </c>
      <c r="E25" s="4"/>
      <c r="F25" s="4"/>
      <c r="G25" s="4"/>
      <c r="H25" s="4"/>
    </row>
    <row r="26" spans="1:8" ht="16.5" x14ac:dyDescent="0.3">
      <c r="A26" s="2" t="s">
        <v>36</v>
      </c>
      <c r="B26" s="22">
        <v>0</v>
      </c>
      <c r="C26" s="9">
        <f>B26/$B$2</f>
        <v>0</v>
      </c>
      <c r="E26" s="4"/>
      <c r="F26" s="4"/>
      <c r="G26" s="4"/>
      <c r="H26" s="4"/>
    </row>
    <row r="27" spans="1:8" ht="16.5" x14ac:dyDescent="0.3">
      <c r="A27" s="2" t="s">
        <v>37</v>
      </c>
      <c r="B27" s="22">
        <v>107233</v>
      </c>
      <c r="C27" s="9">
        <f>B27/$B$2</f>
        <v>1.0707386681913341E-2</v>
      </c>
      <c r="E27" s="4"/>
      <c r="F27" s="4"/>
      <c r="G27" s="4"/>
      <c r="H27" s="4"/>
    </row>
    <row r="28" spans="1:8" ht="16.5" x14ac:dyDescent="0.3">
      <c r="A28" s="3" t="s">
        <v>41</v>
      </c>
      <c r="B28" s="20">
        <f>B2-B9</f>
        <v>785269</v>
      </c>
      <c r="C28" s="19">
        <f>B28/$B$2</f>
        <v>7.8410366513287949E-2</v>
      </c>
      <c r="E28" s="4"/>
      <c r="F28" s="4"/>
      <c r="G28" s="4"/>
      <c r="H28" s="4"/>
    </row>
  </sheetData>
  <phoneticPr fontId="4" type="noConversion"/>
  <pageMargins left="0.7" right="0.7" top="0.75" bottom="0.75" header="0.3" footer="0.3"/>
  <pageSetup paperSize="9" scale="61" orientation="landscape" r:id="rId1"/>
  <headerFooter>
    <oddHeader>&amp;C&amp;"Abadi MT Condensed Extra Bold,Grassetto"&amp;14&amp;A</oddHead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 per processi vs CE tradizion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Dario</cp:lastModifiedBy>
  <cp:lastPrinted>2017-02-13T11:54:22Z</cp:lastPrinted>
  <dcterms:created xsi:type="dcterms:W3CDTF">2013-07-23T13:06:34Z</dcterms:created>
  <dcterms:modified xsi:type="dcterms:W3CDTF">2017-02-13T11:59:41Z</dcterms:modified>
</cp:coreProperties>
</file>